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300"/>
  </bookViews>
  <sheets>
    <sheet name="Лист2" sheetId="1" r:id="rId1"/>
  </sheets>
  <definedNames>
    <definedName name="Z_2C48328D_8192_4144_92DA_03887D92123D_.wvu.PrintTitles" localSheetId="0" hidden="1">Лист2!$4:$5</definedName>
    <definedName name="Z_2C48328D_8192_4144_92DA_03887D92123D_.wvu.Rows" localSheetId="0" hidden="1">Лист2!$55:$65</definedName>
    <definedName name="Z_6310DB43_4A44_4084_A985_5C934292B3C7_.wvu.PrintTitles" localSheetId="0" hidden="1">Лист2!$4:$5</definedName>
    <definedName name="Z_6310DB43_4A44_4084_A985_5C934292B3C7_.wvu.Rows" localSheetId="0" hidden="1">Лист2!$60:$65</definedName>
    <definedName name="Z_BD3C6F1E_5639_4431_B6C2_387ED40A35B3_.wvu.PrintTitles" localSheetId="0" hidden="1">Лист2!$4:$5</definedName>
    <definedName name="Z_BD3C6F1E_5639_4431_B6C2_387ED40A35B3_.wvu.Rows" localSheetId="0" hidden="1">Лист2!$55:$65</definedName>
    <definedName name="_xlnm.Print_Titles" localSheetId="0">Лист2!$4:$5</definedName>
  </definedNames>
  <calcPr calcId="145621" iterate="1"/>
  <customWorkbookViews>
    <customWorkbookView name="Давыдова Ольга Александровна - Личное представление" guid="{2C48328D-8192-4144-92DA-03887D92123D}" mergeInterval="0" personalView="1" maximized="1" xWindow="-8" yWindow="-8" windowWidth="1936" windowHeight="1056" activeSheetId="1"/>
    <customWorkbookView name="Морозова Анна Александровна - Личное представление" guid="{5F79CBAF-715B-4982-B392-319C020CC61F}" mergeInterval="0" personalView="1" maximized="1" xWindow="-8" yWindow="-8" windowWidth="1936" windowHeight="1056" activeSheetId="1"/>
    <customWorkbookView name="Грицканюк Диана Александровна - Личное представление" guid="{29463223-F6C2-4226-ADCB-3AE1FEC7FB5A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E1E2C3BD-5C19-4B52-AB55-CE37DEB3AC64}" mergeInterval="0" personalView="1" maximized="1" windowWidth="1916" windowHeight="855" activeSheetId="1"/>
    <customWorkbookView name="Кожапенко Ольга Александровна - Личное представление" guid="{3C5C15F9-5070-4C10-ADA1-C714F8D1F61B}" mergeInterval="0" personalView="1" xWindow="272" yWindow="96" windowWidth="1439" windowHeight="760" activeSheetId="1"/>
    <customWorkbookView name="Дамирова Марина Степановна - Личное представление" guid="{C828D253-78AE-4D3E-A9A5-49A66F3B209A}" mergeInterval="0" personalView="1" maximized="1" xWindow="-8" yWindow="-8" windowWidth="1936" windowHeight="1056" activeSheetId="1"/>
    <customWorkbookView name="Шмидт Татьяна Николаевна - Личное представление" guid="{3C89106E-42FB-4092-93A3-E54B54DAA551}" mergeInterval="0" personalView="1" windowWidth="1440" windowHeight="860" activeSheetId="1"/>
    <customWorkbookView name="Кирилюк Елена Викторовна - Личное представление" guid="{8E9E6015-5774-4557-9587-BDF54B11B163}" mergeInterval="0" personalView="1" maximized="1" windowWidth="1916" windowHeight="855" activeSheetId="1"/>
    <customWorkbookView name="Куленко Марина  Николаевна - Личное представление" guid="{687FBF12-7EED-445B-802E-CAABE6938F45}" mergeInterval="0" personalView="1" maximized="1" windowWidth="1264" windowHeight="698" activeSheetId="1"/>
    <customWorkbookView name="Василенко Галина Михайловна - Личное представление" guid="{A59AEE19-0093-4D6C-A200-D28D3CBB88E3}" mergeInterval="0" personalView="1" maximized="1" xWindow="-9" yWindow="-9" windowWidth="1938" windowHeight="1050" activeSheetId="1"/>
    <customWorkbookView name="Зенина Анна Эдуардовна - Личное представление" guid="{441570DF-74C9-4DB1-95CF-C9B0B8052082}" mergeInterval="0" personalView="1" maximized="1" windowWidth="1436" windowHeight="655" activeSheetId="1"/>
    <customWorkbookView name="Клименко Ольга Александровна - Личное представление" guid="{1D884AB7-F600-45DC-95D1-74F00D3A6C9B}" mergeInterval="0" personalView="1" maximized="1" xWindow="-8" yWindow="-8" windowWidth="1936" windowHeight="1056" activeSheetId="1"/>
    <customWorkbookView name="Петровская Анна Игоревна - Личное представление" guid="{7014789C-0920-4BBF-9026-DD9352BC5F70}" mergeInterval="0" personalView="1" maximized="1" xWindow="-8" yWindow="-8" windowWidth="1936" windowHeight="1056" activeSheetId="1"/>
    <customWorkbookView name="Карелина Наталья Игоревна - Личное представление" guid="{A3F29F57-CED0-478A-AE47-CD73DC31844C}" mergeInterval="0" personalView="1" maximized="1" xWindow="-8" yWindow="-8" windowWidth="1936" windowHeight="1056" activeSheetId="1"/>
    <customWorkbookView name="Белова Татьяна Владимировна - Личное представление" guid="{BD3C6F1E-5639-4431-B6C2-387ED40A35B3}" mergeInterval="0" personalView="1" maximized="1" xWindow="-8" yWindow="-8" windowWidth="1382" windowHeight="744" activeSheetId="1"/>
    <customWorkbookView name="Верба Аксана Николаевна - Личное представление" guid="{6310DB43-4A44-4084-A985-5C934292B3C7}" mergeInterval="0" personalView="1" maximized="1" windowWidth="1844" windowHeight="781" activeSheetId="1" showComments="commIndAndComment"/>
  </customWorkbookViews>
</workbook>
</file>

<file path=xl/calcChain.xml><?xml version="1.0" encoding="utf-8"?>
<calcChain xmlns="http://schemas.openxmlformats.org/spreadsheetml/2006/main">
  <c r="D10" i="1" l="1"/>
  <c r="C10" i="1"/>
  <c r="D11" i="1"/>
  <c r="C11" i="1"/>
  <c r="D7" i="1" l="1"/>
  <c r="C7" i="1"/>
  <c r="E57" i="1"/>
  <c r="D56" i="1"/>
  <c r="D55" i="1" s="1"/>
  <c r="D54" i="1" s="1"/>
  <c r="C56" i="1"/>
  <c r="C55" i="1" s="1"/>
  <c r="C54" i="1" s="1"/>
  <c r="D9" i="1"/>
  <c r="C9" i="1"/>
  <c r="D8" i="1"/>
  <c r="C8" i="1"/>
  <c r="E56" i="1" l="1"/>
  <c r="E55" i="1"/>
  <c r="E54" i="1" s="1"/>
  <c r="E18" i="1"/>
  <c r="E19" i="1"/>
  <c r="E17" i="1"/>
  <c r="D16" i="1"/>
  <c r="C16" i="1"/>
  <c r="C34" i="1"/>
  <c r="D34" i="1"/>
  <c r="E9" i="1" l="1"/>
  <c r="E16" i="1"/>
  <c r="E34" i="1"/>
  <c r="D40" i="1" l="1"/>
  <c r="C40" i="1"/>
  <c r="E15" i="1" l="1"/>
  <c r="E13" i="1"/>
  <c r="E25" i="1"/>
  <c r="E24" i="1"/>
  <c r="E23" i="1"/>
  <c r="E30" i="1"/>
  <c r="E37" i="1"/>
  <c r="E35" i="1"/>
  <c r="E41" i="1"/>
  <c r="E40" i="1"/>
  <c r="E47" i="1"/>
  <c r="E45" i="1"/>
  <c r="E53" i="1"/>
  <c r="E52" i="1"/>
  <c r="E51" i="1"/>
  <c r="D50" i="1" l="1"/>
  <c r="C50" i="1"/>
  <c r="C49" i="1" s="1"/>
  <c r="C48" i="1" s="1"/>
  <c r="D44" i="1"/>
  <c r="C44" i="1"/>
  <c r="C64" i="1"/>
  <c r="D38" i="1"/>
  <c r="D28" i="1"/>
  <c r="C28" i="1"/>
  <c r="C27" i="1" s="1"/>
  <c r="D22" i="1"/>
  <c r="D21" i="1" s="1"/>
  <c r="C22" i="1"/>
  <c r="C21" i="1" s="1"/>
  <c r="D12" i="1"/>
  <c r="C12" i="1"/>
  <c r="C62" i="1"/>
  <c r="C63" i="1" l="1"/>
  <c r="C61" i="1" s="1"/>
  <c r="C6" i="1"/>
  <c r="D62" i="1"/>
  <c r="E7" i="1"/>
  <c r="E62" i="1" s="1"/>
  <c r="D64" i="1"/>
  <c r="E64" i="1"/>
  <c r="D27" i="1"/>
  <c r="E28" i="1"/>
  <c r="D49" i="1"/>
  <c r="E50" i="1"/>
  <c r="E22" i="1"/>
  <c r="E21" i="1" s="1"/>
  <c r="D63" i="1"/>
  <c r="E8" i="1"/>
  <c r="E63" i="1" s="1"/>
  <c r="E10" i="1"/>
  <c r="E12" i="1"/>
  <c r="D43" i="1"/>
  <c r="E44" i="1"/>
  <c r="C38" i="1"/>
  <c r="C33" i="1" s="1"/>
  <c r="D33" i="1"/>
  <c r="C20" i="1"/>
  <c r="D6" i="1"/>
  <c r="C26" i="1"/>
  <c r="C43" i="1"/>
  <c r="E49" i="1" l="1"/>
  <c r="E48" i="1" s="1"/>
  <c r="D48" i="1"/>
  <c r="E61" i="1"/>
  <c r="D61" i="1"/>
  <c r="D42" i="1"/>
  <c r="E43" i="1"/>
  <c r="D20" i="1"/>
  <c r="E20" i="1" s="1"/>
  <c r="D26" i="1"/>
  <c r="E26" i="1" s="1"/>
  <c r="E27" i="1"/>
  <c r="D32" i="1"/>
  <c r="E33" i="1"/>
  <c r="E38" i="1"/>
  <c r="E11" i="1"/>
  <c r="E6" i="1"/>
  <c r="C42" i="1"/>
  <c r="C32" i="1"/>
  <c r="E32" i="1" l="1"/>
  <c r="E42" i="1"/>
</calcChain>
</file>

<file path=xl/sharedStrings.xml><?xml version="1.0" encoding="utf-8"?>
<sst xmlns="http://schemas.openxmlformats.org/spreadsheetml/2006/main" count="89" uniqueCount="44">
  <si>
    <t>ВСЕГО на реализацию национальных проектов:</t>
  </si>
  <si>
    <t>федеральный бюджет</t>
  </si>
  <si>
    <t>Национальный проект "Культура"</t>
  </si>
  <si>
    <t>бюджет автономного округа</t>
  </si>
  <si>
    <t>бюджет города</t>
  </si>
  <si>
    <t>Информация о бюджетных ассигнованиях на финансовое обеспечение реализации национальных проектов</t>
  </si>
  <si>
    <t>Региональный проект "Культурная среда"</t>
  </si>
  <si>
    <t>Национальный проект "Безопасные и качественные автомобильные дороги"</t>
  </si>
  <si>
    <t>Региональный проект "Дорожная сеть"</t>
  </si>
  <si>
    <t>Национальный проект "Малое и среднее предпринимательство и поддержка индивидуальной предпринимательской инициативы"</t>
  </si>
  <si>
    <t>Региональный проект "Спорт – норма жизни"</t>
  </si>
  <si>
    <t>Национальный проект "Образование"</t>
  </si>
  <si>
    <t>Региональный проект "Современная школа"</t>
  </si>
  <si>
    <t>Национальный проект "Демография"</t>
  </si>
  <si>
    <t>Муниципальная программа "Развитие образования города Нижневартовска на 2018-2025 годы и на период до 2030 года" - всего, в том числе:</t>
  </si>
  <si>
    <t>Муниципальная программа "Развитие социальной сферы города Нижневартовска на 2019-2030 годы" - всего, в том числе:</t>
  </si>
  <si>
    <t>№ п/п</t>
  </si>
  <si>
    <t>1.</t>
  </si>
  <si>
    <t>1.1</t>
  </si>
  <si>
    <t>1.2</t>
  </si>
  <si>
    <t>I.</t>
  </si>
  <si>
    <t>II.</t>
  </si>
  <si>
    <t>III.</t>
  </si>
  <si>
    <t>IV.</t>
  </si>
  <si>
    <t>V.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</si>
  <si>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 - всего, в том числе: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</si>
  <si>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 - всего, в том числе:</t>
  </si>
  <si>
    <t>Муниципальная программа "Капитальное строительство и реконструкция объектов города Нижневартовска на 2018-2025 годы и на период до 2030 года" - всего, в том числе: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</si>
  <si>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</si>
  <si>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Национальный проект "Жилье и городская среда"</t>
  </si>
  <si>
    <t>Региональный проект "Формирование комфортной городской среды"</t>
  </si>
  <si>
    <t>VI.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</si>
  <si>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 - всего, в том числе:</t>
  </si>
  <si>
    <t>Наименование национального проекта / регионального проекта / муниципальной программы</t>
  </si>
  <si>
    <t>1</t>
  </si>
  <si>
    <t>Муниципальная программа "Капитальное строительство и реконструкция объектов города Нижневартовска на 2018 - 2025 годы и на период до 2030 года" - всего, в том числе:</t>
  </si>
  <si>
    <t xml:space="preserve">% исполнения </t>
  </si>
  <si>
    <t>VII.</t>
  </si>
  <si>
    <t>Национальный проект ''Цифровая экономика''</t>
  </si>
  <si>
    <t>Региональный проект "Цифровое государственное управление"</t>
  </si>
  <si>
    <t>Муниципальная программа "Электронный Нижневартовск на 2018-2025 годы и на период до 2030 года" - всего, в том числе:</t>
  </si>
  <si>
    <t>Исполнено
 тыс. рублей</t>
  </si>
  <si>
    <t>Уточненные плановые назначения 
тыс. рублей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</si>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</sst>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5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justify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justify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3" fillId="0" borderId="0" xfId="0" applyFont="1" applyAlignment="1">
      <alignment horizontal="right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abSelected="1" workbookViewId="0">
      <selection activeCell="M42" sqref="M42"/>
    </sheetView>
  </sheetViews>
  <sheetFormatPr defaultColWidth="9.140625" defaultRowHeight="18.75" x14ac:dyDescent="0.25"/>
  <cols>
    <col min="1" max="1" width="6.5703125" style="4" customWidth="1"/>
    <col min="2" max="2" width="81.42578125" style="3" customWidth="1"/>
    <col min="3" max="4" width="16.85546875" style="3" customWidth="1"/>
    <col min="5" max="5" width="16.42578125" style="3" bestFit="1" customWidth="1"/>
    <col min="6" max="16384" width="9.140625" style="3"/>
  </cols>
  <sheetData>
    <row r="1" spans="1:5" x14ac:dyDescent="0.25">
      <c r="E1" s="49" t="s">
        <v>43</v>
      </c>
    </row>
    <row r="2" spans="1:5" ht="60" customHeight="1" x14ac:dyDescent="0.25">
      <c r="A2" s="52" t="s">
        <v>5</v>
      </c>
      <c r="B2" s="52"/>
      <c r="C2" s="52"/>
      <c r="D2" s="52"/>
      <c r="E2" s="52"/>
    </row>
    <row r="3" spans="1:5" x14ac:dyDescent="0.25">
      <c r="E3" s="6"/>
    </row>
    <row r="4" spans="1:5" ht="72.75" customHeight="1" x14ac:dyDescent="0.25">
      <c r="A4" s="50" t="s">
        <v>16</v>
      </c>
      <c r="B4" s="51" t="s">
        <v>33</v>
      </c>
      <c r="C4" s="51" t="s">
        <v>42</v>
      </c>
      <c r="D4" s="51" t="s">
        <v>41</v>
      </c>
      <c r="E4" s="51" t="s">
        <v>36</v>
      </c>
    </row>
    <row r="5" spans="1:5" x14ac:dyDescent="0.25">
      <c r="A5" s="5" t="s">
        <v>34</v>
      </c>
      <c r="B5" s="1">
        <v>2</v>
      </c>
      <c r="C5" s="1">
        <v>3</v>
      </c>
      <c r="D5" s="1">
        <v>4</v>
      </c>
      <c r="E5" s="1">
        <v>5</v>
      </c>
    </row>
    <row r="6" spans="1:5" x14ac:dyDescent="0.25">
      <c r="A6" s="10"/>
      <c r="B6" s="36" t="s">
        <v>0</v>
      </c>
      <c r="C6" s="2">
        <f>SUM(C7:C9)</f>
        <v>1654065.1600000001</v>
      </c>
      <c r="D6" s="2">
        <f t="shared" ref="D6" si="0">SUM(D7:D9)</f>
        <v>1653725.2100000002</v>
      </c>
      <c r="E6" s="2">
        <f>D6/C6*100</f>
        <v>99.979447605316835</v>
      </c>
    </row>
    <row r="7" spans="1:5" x14ac:dyDescent="0.25">
      <c r="A7" s="10"/>
      <c r="B7" s="38" t="s">
        <v>3</v>
      </c>
      <c r="C7" s="9">
        <f>C13+C23+C29+C35+C39+C45+C51+C17+C57</f>
        <v>642229.64999999991</v>
      </c>
      <c r="D7" s="9">
        <f>D13+D23+D29+D35+D39+D45+D51+D17+D57</f>
        <v>642229.09</v>
      </c>
      <c r="E7" s="9">
        <f>D7/C7*100</f>
        <v>99.999912803776667</v>
      </c>
    </row>
    <row r="8" spans="1:5" x14ac:dyDescent="0.25">
      <c r="A8" s="10"/>
      <c r="B8" s="38" t="s">
        <v>1</v>
      </c>
      <c r="C8" s="9">
        <f>C14+C24+C30+C36+C40+C46+C52+C18</f>
        <v>790119.41</v>
      </c>
      <c r="D8" s="9">
        <f>D14+D24+D30+D36+D40+D46+D52+D18</f>
        <v>790119.28</v>
      </c>
      <c r="E8" s="9">
        <f t="shared" ref="E8:E19" si="1">D8/C8*100</f>
        <v>99.99998354679073</v>
      </c>
    </row>
    <row r="9" spans="1:5" x14ac:dyDescent="0.25">
      <c r="A9" s="10"/>
      <c r="B9" s="38" t="s">
        <v>4</v>
      </c>
      <c r="C9" s="9">
        <f>C15+C25+C31+C37+C41+C47+C53+C19</f>
        <v>221716.1</v>
      </c>
      <c r="D9" s="9">
        <f>D15+D25+D31+D37+D41+D47+D53+D19</f>
        <v>221376.84000000003</v>
      </c>
      <c r="E9" s="9">
        <f t="shared" si="1"/>
        <v>99.846984499546949</v>
      </c>
    </row>
    <row r="10" spans="1:5" s="16" customFormat="1" x14ac:dyDescent="0.25">
      <c r="A10" s="13" t="s">
        <v>20</v>
      </c>
      <c r="B10" s="45" t="s">
        <v>11</v>
      </c>
      <c r="C10" s="14">
        <f>C11</f>
        <v>711325.65</v>
      </c>
      <c r="D10" s="14">
        <f>D11</f>
        <v>711324.88</v>
      </c>
      <c r="E10" s="40">
        <f t="shared" si="1"/>
        <v>99.999891751408086</v>
      </c>
    </row>
    <row r="11" spans="1:5" s="16" customFormat="1" x14ac:dyDescent="0.25">
      <c r="A11" s="13" t="s">
        <v>17</v>
      </c>
      <c r="B11" s="45" t="s">
        <v>12</v>
      </c>
      <c r="C11" s="14">
        <f>C12+C16</f>
        <v>711325.65</v>
      </c>
      <c r="D11" s="14">
        <f>D12+D16</f>
        <v>711324.88</v>
      </c>
      <c r="E11" s="40">
        <f t="shared" si="1"/>
        <v>99.999891751408086</v>
      </c>
    </row>
    <row r="12" spans="1:5" s="16" customFormat="1" ht="56.25" x14ac:dyDescent="0.25">
      <c r="A12" s="11" t="s">
        <v>18</v>
      </c>
      <c r="B12" s="44" t="s">
        <v>14</v>
      </c>
      <c r="C12" s="12">
        <f>C13+C14+C15</f>
        <v>114240.25</v>
      </c>
      <c r="D12" s="12">
        <f t="shared" ref="D12" si="2">D13+D14+D15</f>
        <v>114240.18000000001</v>
      </c>
      <c r="E12" s="22">
        <f t="shared" si="1"/>
        <v>99.99993872562429</v>
      </c>
    </row>
    <row r="13" spans="1:5" s="15" customFormat="1" x14ac:dyDescent="0.25">
      <c r="A13" s="17"/>
      <c r="B13" s="43" t="s">
        <v>3</v>
      </c>
      <c r="C13" s="18">
        <v>102816.2</v>
      </c>
      <c r="D13" s="18">
        <v>102816.16</v>
      </c>
      <c r="E13" s="22">
        <f t="shared" si="1"/>
        <v>99.999961095625011</v>
      </c>
    </row>
    <row r="14" spans="1:5" s="15" customFormat="1" x14ac:dyDescent="0.25">
      <c r="A14" s="17"/>
      <c r="B14" s="43" t="s">
        <v>1</v>
      </c>
      <c r="C14" s="18">
        <v>0</v>
      </c>
      <c r="D14" s="18">
        <v>0</v>
      </c>
      <c r="E14" s="22">
        <v>0</v>
      </c>
    </row>
    <row r="15" spans="1:5" s="15" customFormat="1" x14ac:dyDescent="0.25">
      <c r="A15" s="17"/>
      <c r="B15" s="43" t="s">
        <v>4</v>
      </c>
      <c r="C15" s="18">
        <v>11424.05</v>
      </c>
      <c r="D15" s="18">
        <v>11424.02</v>
      </c>
      <c r="E15" s="22">
        <f t="shared" si="1"/>
        <v>99.999737396107349</v>
      </c>
    </row>
    <row r="16" spans="1:5" s="15" customFormat="1" ht="56.25" x14ac:dyDescent="0.25">
      <c r="A16" s="21" t="s">
        <v>19</v>
      </c>
      <c r="B16" s="42" t="s">
        <v>35</v>
      </c>
      <c r="C16" s="12">
        <f>C17+C18+C19</f>
        <v>597085.4</v>
      </c>
      <c r="D16" s="12">
        <f t="shared" ref="D16" si="3">D17+D18+D19</f>
        <v>597084.69999999995</v>
      </c>
      <c r="E16" s="22">
        <f t="shared" si="1"/>
        <v>99.999882763839139</v>
      </c>
    </row>
    <row r="17" spans="1:5" s="15" customFormat="1" x14ac:dyDescent="0.25">
      <c r="A17" s="17"/>
      <c r="B17" s="43" t="s">
        <v>3</v>
      </c>
      <c r="C17" s="18">
        <v>376163.8</v>
      </c>
      <c r="D17" s="18">
        <v>376163.36</v>
      </c>
      <c r="E17" s="22">
        <f t="shared" si="1"/>
        <v>99.999883029680163</v>
      </c>
    </row>
    <row r="18" spans="1:5" s="15" customFormat="1" x14ac:dyDescent="0.25">
      <c r="A18" s="17"/>
      <c r="B18" s="43" t="s">
        <v>1</v>
      </c>
      <c r="C18" s="18">
        <v>161213</v>
      </c>
      <c r="D18" s="18">
        <v>161212.87</v>
      </c>
      <c r="E18" s="22">
        <f t="shared" si="1"/>
        <v>99.999919361341824</v>
      </c>
    </row>
    <row r="19" spans="1:5" s="15" customFormat="1" x14ac:dyDescent="0.25">
      <c r="A19" s="17"/>
      <c r="B19" s="43" t="s">
        <v>4</v>
      </c>
      <c r="C19" s="18">
        <v>59708.6</v>
      </c>
      <c r="D19" s="18">
        <v>59708.47</v>
      </c>
      <c r="E19" s="22">
        <f t="shared" si="1"/>
        <v>99.999782275920055</v>
      </c>
    </row>
    <row r="20" spans="1:5" s="16" customFormat="1" x14ac:dyDescent="0.25">
      <c r="A20" s="19" t="s">
        <v>21</v>
      </c>
      <c r="B20" s="41" t="s">
        <v>13</v>
      </c>
      <c r="C20" s="20">
        <f>C21</f>
        <v>3577.5800000000004</v>
      </c>
      <c r="D20" s="20">
        <f>D21</f>
        <v>3577.5800000000004</v>
      </c>
      <c r="E20" s="40">
        <f t="shared" ref="E20:E25" si="4">D20/C20*100</f>
        <v>100</v>
      </c>
    </row>
    <row r="21" spans="1:5" ht="24" customHeight="1" x14ac:dyDescent="0.25">
      <c r="A21" s="19" t="s">
        <v>17</v>
      </c>
      <c r="B21" s="41" t="s">
        <v>10</v>
      </c>
      <c r="C21" s="20">
        <f>C22</f>
        <v>3577.5800000000004</v>
      </c>
      <c r="D21" s="20">
        <f t="shared" ref="D21:E21" si="5">D22</f>
        <v>3577.5800000000004</v>
      </c>
      <c r="E21" s="20">
        <f t="shared" si="5"/>
        <v>100</v>
      </c>
    </row>
    <row r="22" spans="1:5" ht="39.75" customHeight="1" x14ac:dyDescent="0.25">
      <c r="A22" s="23" t="s">
        <v>18</v>
      </c>
      <c r="B22" s="42" t="s">
        <v>15</v>
      </c>
      <c r="C22" s="24">
        <f>C23+C24+C25</f>
        <v>3577.5800000000004</v>
      </c>
      <c r="D22" s="24">
        <f t="shared" ref="D22" si="6">D23+D24+D25</f>
        <v>3577.5800000000004</v>
      </c>
      <c r="E22" s="22">
        <f t="shared" si="4"/>
        <v>100</v>
      </c>
    </row>
    <row r="23" spans="1:5" s="7" customFormat="1" x14ac:dyDescent="0.25">
      <c r="A23" s="25"/>
      <c r="B23" s="43" t="s">
        <v>3</v>
      </c>
      <c r="C23" s="26">
        <v>2379.09</v>
      </c>
      <c r="D23" s="26">
        <v>2379.09</v>
      </c>
      <c r="E23" s="22">
        <f t="shared" si="4"/>
        <v>100</v>
      </c>
    </row>
    <row r="24" spans="1:5" s="7" customFormat="1" x14ac:dyDescent="0.25">
      <c r="A24" s="25"/>
      <c r="B24" s="43" t="s">
        <v>1</v>
      </c>
      <c r="C24" s="26">
        <v>1019.61</v>
      </c>
      <c r="D24" s="26">
        <v>1019.61</v>
      </c>
      <c r="E24" s="22">
        <f t="shared" si="4"/>
        <v>100</v>
      </c>
    </row>
    <row r="25" spans="1:5" s="7" customFormat="1" x14ac:dyDescent="0.25">
      <c r="A25" s="25"/>
      <c r="B25" s="43" t="s">
        <v>4</v>
      </c>
      <c r="C25" s="26">
        <v>178.88</v>
      </c>
      <c r="D25" s="26">
        <v>178.88</v>
      </c>
      <c r="E25" s="22">
        <f t="shared" si="4"/>
        <v>100</v>
      </c>
    </row>
    <row r="26" spans="1:5" s="16" customFormat="1" x14ac:dyDescent="0.25">
      <c r="A26" s="19" t="s">
        <v>22</v>
      </c>
      <c r="B26" s="41" t="s">
        <v>2</v>
      </c>
      <c r="C26" s="20">
        <f>C27</f>
        <v>5000</v>
      </c>
      <c r="D26" s="20">
        <f t="shared" ref="D26:D27" si="7">D27</f>
        <v>5000</v>
      </c>
      <c r="E26" s="40">
        <f t="shared" ref="E26:E30" si="8">D26/C26*100</f>
        <v>100</v>
      </c>
    </row>
    <row r="27" spans="1:5" s="16" customFormat="1" x14ac:dyDescent="0.25">
      <c r="A27" s="19" t="s">
        <v>17</v>
      </c>
      <c r="B27" s="41" t="s">
        <v>6</v>
      </c>
      <c r="C27" s="20">
        <f>C28</f>
        <v>5000</v>
      </c>
      <c r="D27" s="20">
        <f t="shared" si="7"/>
        <v>5000</v>
      </c>
      <c r="E27" s="40">
        <f t="shared" si="8"/>
        <v>100</v>
      </c>
    </row>
    <row r="28" spans="1:5" s="16" customFormat="1" ht="40.5" customHeight="1" x14ac:dyDescent="0.25">
      <c r="A28" s="21" t="s">
        <v>18</v>
      </c>
      <c r="B28" s="42" t="s">
        <v>15</v>
      </c>
      <c r="C28" s="22">
        <f>C29+C30+C31</f>
        <v>5000</v>
      </c>
      <c r="D28" s="22">
        <f t="shared" ref="D28" si="9">D29+D30+D31</f>
        <v>5000</v>
      </c>
      <c r="E28" s="22">
        <f t="shared" si="8"/>
        <v>100</v>
      </c>
    </row>
    <row r="29" spans="1:5" s="15" customFormat="1" x14ac:dyDescent="0.25">
      <c r="A29" s="17"/>
      <c r="B29" s="43" t="s">
        <v>3</v>
      </c>
      <c r="C29" s="18">
        <v>0</v>
      </c>
      <c r="D29" s="18">
        <v>0</v>
      </c>
      <c r="E29" s="22"/>
    </row>
    <row r="30" spans="1:5" s="15" customFormat="1" x14ac:dyDescent="0.25">
      <c r="A30" s="17"/>
      <c r="B30" s="43" t="s">
        <v>1</v>
      </c>
      <c r="C30" s="18">
        <v>5000</v>
      </c>
      <c r="D30" s="18">
        <v>5000</v>
      </c>
      <c r="E30" s="22">
        <f t="shared" si="8"/>
        <v>100</v>
      </c>
    </row>
    <row r="31" spans="1:5" s="15" customFormat="1" x14ac:dyDescent="0.25">
      <c r="A31" s="17"/>
      <c r="B31" s="43" t="s">
        <v>4</v>
      </c>
      <c r="C31" s="18">
        <v>0</v>
      </c>
      <c r="D31" s="18">
        <v>0</v>
      </c>
      <c r="E31" s="22"/>
    </row>
    <row r="32" spans="1:5" s="16" customFormat="1" ht="37.5" x14ac:dyDescent="0.25">
      <c r="A32" s="19" t="s">
        <v>23</v>
      </c>
      <c r="B32" s="41" t="s">
        <v>7</v>
      </c>
      <c r="C32" s="34">
        <f>C33</f>
        <v>840647.86</v>
      </c>
      <c r="D32" s="34">
        <f t="shared" ref="D32" si="10">D33</f>
        <v>840308.79</v>
      </c>
      <c r="E32" s="40">
        <f t="shared" ref="E32:E37" si="11">D32/C32*100</f>
        <v>99.959665632170896</v>
      </c>
    </row>
    <row r="33" spans="1:5" x14ac:dyDescent="0.25">
      <c r="A33" s="19" t="s">
        <v>17</v>
      </c>
      <c r="B33" s="41" t="s">
        <v>8</v>
      </c>
      <c r="C33" s="34">
        <f>C34+C38</f>
        <v>840647.86</v>
      </c>
      <c r="D33" s="34">
        <f>D34+D38</f>
        <v>840308.79</v>
      </c>
      <c r="E33" s="40">
        <f t="shared" si="11"/>
        <v>99.959665632170896</v>
      </c>
    </row>
    <row r="34" spans="1:5" ht="56.25" x14ac:dyDescent="0.25">
      <c r="A34" s="21" t="s">
        <v>18</v>
      </c>
      <c r="B34" s="46" t="s">
        <v>27</v>
      </c>
      <c r="C34" s="22">
        <f>C35+C36+C37</f>
        <v>151216.87</v>
      </c>
      <c r="D34" s="22">
        <f>D35+D36+D37</f>
        <v>151216.76999999999</v>
      </c>
      <c r="E34" s="22">
        <f t="shared" si="11"/>
        <v>99.999933869812281</v>
      </c>
    </row>
    <row r="35" spans="1:5" s="7" customFormat="1" x14ac:dyDescent="0.25">
      <c r="A35" s="17"/>
      <c r="B35" s="47" t="s">
        <v>3</v>
      </c>
      <c r="C35" s="18">
        <v>110336.5</v>
      </c>
      <c r="D35" s="18">
        <v>110336.42</v>
      </c>
      <c r="E35" s="22">
        <f t="shared" si="11"/>
        <v>99.999927494528094</v>
      </c>
    </row>
    <row r="36" spans="1:5" s="7" customFormat="1" x14ac:dyDescent="0.25">
      <c r="A36" s="17"/>
      <c r="B36" s="47" t="s">
        <v>1</v>
      </c>
      <c r="C36" s="18">
        <v>0</v>
      </c>
      <c r="D36" s="18">
        <v>0</v>
      </c>
      <c r="E36" s="22">
        <v>0</v>
      </c>
    </row>
    <row r="37" spans="1:5" s="7" customFormat="1" ht="22.5" customHeight="1" x14ac:dyDescent="0.25">
      <c r="A37" s="17"/>
      <c r="B37" s="47" t="s">
        <v>4</v>
      </c>
      <c r="C37" s="18">
        <v>40880.370000000003</v>
      </c>
      <c r="D37" s="18">
        <v>40880.35</v>
      </c>
      <c r="E37" s="22">
        <f t="shared" si="11"/>
        <v>99.999951076763722</v>
      </c>
    </row>
    <row r="38" spans="1:5" ht="75" x14ac:dyDescent="0.25">
      <c r="A38" s="23" t="s">
        <v>19</v>
      </c>
      <c r="B38" s="42" t="s">
        <v>26</v>
      </c>
      <c r="C38" s="27">
        <f>C39+C40+C41</f>
        <v>689430.99</v>
      </c>
      <c r="D38" s="27">
        <f t="shared" ref="D38" si="12">D39+D40+D41</f>
        <v>689092.02</v>
      </c>
      <c r="E38" s="22">
        <f t="shared" ref="E38:E40" si="13">D38/C38*100</f>
        <v>99.950833367673255</v>
      </c>
    </row>
    <row r="39" spans="1:5" s="7" customFormat="1" x14ac:dyDescent="0.25">
      <c r="A39" s="25"/>
      <c r="B39" s="43" t="s">
        <v>3</v>
      </c>
      <c r="C39" s="28">
        <v>0</v>
      </c>
      <c r="D39" s="28">
        <v>0</v>
      </c>
      <c r="E39" s="22">
        <v>0</v>
      </c>
    </row>
    <row r="40" spans="1:5" s="7" customFormat="1" x14ac:dyDescent="0.25">
      <c r="A40" s="25"/>
      <c r="B40" s="43" t="s">
        <v>1</v>
      </c>
      <c r="C40" s="28">
        <f>495000+98784</f>
        <v>593784</v>
      </c>
      <c r="D40" s="28">
        <f>495000+98784</f>
        <v>593784</v>
      </c>
      <c r="E40" s="22">
        <f t="shared" si="13"/>
        <v>100</v>
      </c>
    </row>
    <row r="41" spans="1:5" s="7" customFormat="1" ht="20.25" customHeight="1" x14ac:dyDescent="0.25">
      <c r="A41" s="25"/>
      <c r="B41" s="43" t="s">
        <v>4</v>
      </c>
      <c r="C41" s="28">
        <v>95646.99</v>
      </c>
      <c r="D41" s="28">
        <v>95308.02</v>
      </c>
      <c r="E41" s="22">
        <f>D41/C41*100</f>
        <v>99.64560306602435</v>
      </c>
    </row>
    <row r="42" spans="1:5" ht="56.25" x14ac:dyDescent="0.25">
      <c r="A42" s="29" t="s">
        <v>24</v>
      </c>
      <c r="B42" s="41" t="s">
        <v>9</v>
      </c>
      <c r="C42" s="30">
        <f>C43</f>
        <v>4722.71</v>
      </c>
      <c r="D42" s="30">
        <f t="shared" ref="D42:D43" si="14">D43</f>
        <v>4722.71</v>
      </c>
      <c r="E42" s="40">
        <f t="shared" ref="E42:E47" si="15">D42/C42*100</f>
        <v>100</v>
      </c>
    </row>
    <row r="43" spans="1:5" ht="59.25" customHeight="1" x14ac:dyDescent="0.25">
      <c r="A43" s="29" t="s">
        <v>17</v>
      </c>
      <c r="B43" s="41" t="s">
        <v>28</v>
      </c>
      <c r="C43" s="30">
        <f>C44</f>
        <v>4722.71</v>
      </c>
      <c r="D43" s="30">
        <f t="shared" si="14"/>
        <v>4722.71</v>
      </c>
      <c r="E43" s="40">
        <f t="shared" si="15"/>
        <v>100</v>
      </c>
    </row>
    <row r="44" spans="1:5" ht="56.25" x14ac:dyDescent="0.25">
      <c r="A44" s="23" t="s">
        <v>18</v>
      </c>
      <c r="B44" s="42" t="s">
        <v>25</v>
      </c>
      <c r="C44" s="31">
        <f>C45+C46+C47</f>
        <v>4722.71</v>
      </c>
      <c r="D44" s="31">
        <f t="shared" ref="D44" si="16">D45+D46+D47</f>
        <v>4722.71</v>
      </c>
      <c r="E44" s="22">
        <f t="shared" si="15"/>
        <v>100</v>
      </c>
    </row>
    <row r="45" spans="1:5" s="7" customFormat="1" x14ac:dyDescent="0.25">
      <c r="A45" s="25"/>
      <c r="B45" s="43" t="s">
        <v>3</v>
      </c>
      <c r="C45" s="32">
        <v>4014.3</v>
      </c>
      <c r="D45" s="32">
        <v>4014.3</v>
      </c>
      <c r="E45" s="22">
        <f t="shared" si="15"/>
        <v>100</v>
      </c>
    </row>
    <row r="46" spans="1:5" s="7" customFormat="1" x14ac:dyDescent="0.25">
      <c r="A46" s="25"/>
      <c r="B46" s="43" t="s">
        <v>1</v>
      </c>
      <c r="C46" s="32">
        <v>0</v>
      </c>
      <c r="D46" s="32">
        <v>0</v>
      </c>
      <c r="E46" s="22">
        <v>0</v>
      </c>
    </row>
    <row r="47" spans="1:5" s="7" customFormat="1" x14ac:dyDescent="0.25">
      <c r="A47" s="25"/>
      <c r="B47" s="43" t="s">
        <v>4</v>
      </c>
      <c r="C47" s="32">
        <v>708.41</v>
      </c>
      <c r="D47" s="32">
        <v>708.41</v>
      </c>
      <c r="E47" s="22">
        <f t="shared" si="15"/>
        <v>100</v>
      </c>
    </row>
    <row r="48" spans="1:5" s="7" customFormat="1" x14ac:dyDescent="0.25">
      <c r="A48" s="33" t="s">
        <v>31</v>
      </c>
      <c r="B48" s="48" t="s">
        <v>29</v>
      </c>
      <c r="C48" s="34">
        <f>C49</f>
        <v>87791.360000000001</v>
      </c>
      <c r="D48" s="34">
        <f t="shared" ref="D48:E48" si="17">D49</f>
        <v>87791.25</v>
      </c>
      <c r="E48" s="34">
        <f t="shared" si="17"/>
        <v>99.999874702932047</v>
      </c>
    </row>
    <row r="49" spans="1:5" s="15" customFormat="1" ht="37.5" x14ac:dyDescent="0.25">
      <c r="A49" s="19" t="s">
        <v>17</v>
      </c>
      <c r="B49" s="48" t="s">
        <v>30</v>
      </c>
      <c r="C49" s="20">
        <f>C50</f>
        <v>87791.360000000001</v>
      </c>
      <c r="D49" s="20">
        <f t="shared" ref="D49" si="18">D50</f>
        <v>87791.25</v>
      </c>
      <c r="E49" s="40">
        <f t="shared" ref="E49:E53" si="19">D49/C49*100</f>
        <v>99.999874702932047</v>
      </c>
    </row>
    <row r="50" spans="1:5" s="15" customFormat="1" ht="75" x14ac:dyDescent="0.25">
      <c r="A50" s="21" t="s">
        <v>18</v>
      </c>
      <c r="B50" s="46" t="s">
        <v>32</v>
      </c>
      <c r="C50" s="22">
        <f>C51+C52+C53</f>
        <v>87791.360000000001</v>
      </c>
      <c r="D50" s="22">
        <f>D51+D52+D53</f>
        <v>87791.25</v>
      </c>
      <c r="E50" s="22">
        <f t="shared" si="19"/>
        <v>99.999874702932047</v>
      </c>
    </row>
    <row r="51" spans="1:5" s="7" customFormat="1" x14ac:dyDescent="0.25">
      <c r="A51" s="17"/>
      <c r="B51" s="47" t="s">
        <v>3</v>
      </c>
      <c r="C51" s="35">
        <v>45519.76</v>
      </c>
      <c r="D51" s="35">
        <v>45519.76</v>
      </c>
      <c r="E51" s="22">
        <f t="shared" si="19"/>
        <v>100</v>
      </c>
    </row>
    <row r="52" spans="1:5" s="7" customFormat="1" x14ac:dyDescent="0.25">
      <c r="A52" s="17"/>
      <c r="B52" s="47" t="s">
        <v>1</v>
      </c>
      <c r="C52" s="35">
        <v>29102.799999999999</v>
      </c>
      <c r="D52" s="35">
        <v>29102.799999999999</v>
      </c>
      <c r="E52" s="22">
        <f t="shared" si="19"/>
        <v>100</v>
      </c>
    </row>
    <row r="53" spans="1:5" s="7" customFormat="1" x14ac:dyDescent="0.25">
      <c r="A53" s="17"/>
      <c r="B53" s="47" t="s">
        <v>4</v>
      </c>
      <c r="C53" s="35">
        <v>13168.8</v>
      </c>
      <c r="D53" s="35">
        <v>13168.69</v>
      </c>
      <c r="E53" s="22">
        <f t="shared" si="19"/>
        <v>99.999164692303026</v>
      </c>
    </row>
    <row r="54" spans="1:5" s="7" customFormat="1" x14ac:dyDescent="0.25">
      <c r="A54" s="33" t="s">
        <v>37</v>
      </c>
      <c r="B54" s="48" t="s">
        <v>38</v>
      </c>
      <c r="C54" s="34">
        <f>C55</f>
        <v>1000</v>
      </c>
      <c r="D54" s="34">
        <f t="shared" ref="D54:E55" si="20">D55</f>
        <v>1000</v>
      </c>
      <c r="E54" s="34">
        <f t="shared" si="20"/>
        <v>100</v>
      </c>
    </row>
    <row r="55" spans="1:5" s="15" customFormat="1" ht="37.5" x14ac:dyDescent="0.25">
      <c r="A55" s="19" t="s">
        <v>17</v>
      </c>
      <c r="B55" s="48" t="s">
        <v>39</v>
      </c>
      <c r="C55" s="20">
        <f>C56</f>
        <v>1000</v>
      </c>
      <c r="D55" s="20">
        <f t="shared" si="20"/>
        <v>1000</v>
      </c>
      <c r="E55" s="40">
        <f t="shared" ref="E55:E57" si="21">D55/C55*100</f>
        <v>100</v>
      </c>
    </row>
    <row r="56" spans="1:5" s="15" customFormat="1" ht="37.5" x14ac:dyDescent="0.25">
      <c r="A56" s="21" t="s">
        <v>18</v>
      </c>
      <c r="B56" s="46" t="s">
        <v>40</v>
      </c>
      <c r="C56" s="22">
        <f>C57+C58+C59</f>
        <v>1000</v>
      </c>
      <c r="D56" s="22">
        <f>D57+D58+D59</f>
        <v>1000</v>
      </c>
      <c r="E56" s="22">
        <f t="shared" si="21"/>
        <v>100</v>
      </c>
    </row>
    <row r="57" spans="1:5" s="7" customFormat="1" x14ac:dyDescent="0.25">
      <c r="A57" s="17"/>
      <c r="B57" s="47" t="s">
        <v>3</v>
      </c>
      <c r="C57" s="35">
        <v>1000</v>
      </c>
      <c r="D57" s="35">
        <v>1000</v>
      </c>
      <c r="E57" s="22">
        <f t="shared" si="21"/>
        <v>100</v>
      </c>
    </row>
    <row r="58" spans="1:5" s="7" customFormat="1" x14ac:dyDescent="0.25">
      <c r="A58" s="17"/>
      <c r="B58" s="47" t="s">
        <v>1</v>
      </c>
      <c r="C58" s="35">
        <v>0</v>
      </c>
      <c r="D58" s="35">
        <v>0</v>
      </c>
      <c r="E58" s="22">
        <v>0</v>
      </c>
    </row>
    <row r="59" spans="1:5" s="7" customFormat="1" x14ac:dyDescent="0.25">
      <c r="A59" s="17"/>
      <c r="B59" s="47" t="s">
        <v>4</v>
      </c>
      <c r="C59" s="35">
        <v>0</v>
      </c>
      <c r="D59" s="35">
        <v>0</v>
      </c>
      <c r="E59" s="22">
        <v>0</v>
      </c>
    </row>
    <row r="60" spans="1:5" hidden="1" x14ac:dyDescent="0.25"/>
    <row r="61" spans="1:5" hidden="1" x14ac:dyDescent="0.25">
      <c r="B61" s="36" t="s">
        <v>0</v>
      </c>
      <c r="C61" s="37">
        <f>SUM(C62:C64)</f>
        <v>-1653065.1600000001</v>
      </c>
      <c r="D61" s="37">
        <f t="shared" ref="D61:E61" si="22">SUM(D62:D64)</f>
        <v>-1652725.2100000002</v>
      </c>
      <c r="E61" s="37">
        <f t="shared" si="22"/>
        <v>-199.84688085011436</v>
      </c>
    </row>
    <row r="62" spans="1:5" hidden="1" x14ac:dyDescent="0.25">
      <c r="B62" s="38" t="s">
        <v>3</v>
      </c>
      <c r="C62" s="39">
        <f t="shared" ref="C62:E64" si="23">C57-C7</f>
        <v>-641229.64999999991</v>
      </c>
      <c r="D62" s="39">
        <f t="shared" si="23"/>
        <v>-641229.09</v>
      </c>
      <c r="E62" s="39">
        <f t="shared" si="23"/>
        <v>8.7196223333307898E-5</v>
      </c>
    </row>
    <row r="63" spans="1:5" hidden="1" x14ac:dyDescent="0.25">
      <c r="B63" s="38" t="s">
        <v>1</v>
      </c>
      <c r="C63" s="39">
        <f t="shared" si="23"/>
        <v>-790119.41</v>
      </c>
      <c r="D63" s="39">
        <f t="shared" si="23"/>
        <v>-790119.28</v>
      </c>
      <c r="E63" s="39">
        <f t="shared" si="23"/>
        <v>-99.99998354679073</v>
      </c>
    </row>
    <row r="64" spans="1:5" hidden="1" x14ac:dyDescent="0.25">
      <c r="B64" s="38" t="s">
        <v>4</v>
      </c>
      <c r="C64" s="39">
        <f t="shared" si="23"/>
        <v>-221716.1</v>
      </c>
      <c r="D64" s="39">
        <f t="shared" si="23"/>
        <v>-221376.84000000003</v>
      </c>
      <c r="E64" s="39">
        <f t="shared" si="23"/>
        <v>-99.846984499546949</v>
      </c>
    </row>
    <row r="65" spans="3:5" hidden="1" x14ac:dyDescent="0.25"/>
    <row r="67" spans="3:5" x14ac:dyDescent="0.25">
      <c r="C67" s="8"/>
      <c r="D67" s="8"/>
      <c r="E67" s="8"/>
    </row>
    <row r="68" spans="3:5" x14ac:dyDescent="0.25">
      <c r="C68" s="8"/>
      <c r="D68" s="8"/>
      <c r="E68" s="8"/>
    </row>
    <row r="69" spans="3:5" x14ac:dyDescent="0.25">
      <c r="C69" s="8"/>
      <c r="D69" s="8"/>
      <c r="E69" s="8"/>
    </row>
    <row r="70" spans="3:5" x14ac:dyDescent="0.25">
      <c r="C70" s="8"/>
      <c r="D70" s="8"/>
      <c r="E70" s="8"/>
    </row>
  </sheetData>
  <customSheetViews>
    <customSheetView guid="{2C48328D-8192-4144-92DA-03887D92123D}" fitToPage="1" hiddenRows="1" topLeftCell="A28">
      <selection activeCell="B14" sqref="B14"/>
      <pageMargins left="0.70866141732283472" right="0.70866141732283472" top="0.74803149606299213" bottom="0.74803149606299213" header="0.31496062992125984" footer="0.31496062992125984"/>
      <pageSetup paperSize="9" scale="63" fitToHeight="2" orientation="portrait" r:id="rId1"/>
    </customSheetView>
    <customSheetView guid="{A3F29F57-CED0-478A-AE47-CD73DC31844C}">
      <pageMargins left="0.7" right="0.7" top="0.75" bottom="0.75" header="0.3" footer="0.3"/>
    </customSheetView>
    <customSheetView guid="{BD3C6F1E-5639-4431-B6C2-387ED40A35B3}" fitToPage="1" hiddenRows="1" topLeftCell="A16">
      <selection activeCell="B14" sqref="B14"/>
      <pageMargins left="0.70866141732283472" right="0.70866141732283472" top="0.74803149606299213" bottom="0.74803149606299213" header="0.31496062992125984" footer="0.31496062992125984"/>
      <pageSetup paperSize="9" scale="63" fitToHeight="2" orientation="portrait" r:id="rId2"/>
    </customSheetView>
    <customSheetView guid="{6310DB43-4A44-4084-A985-5C934292B3C7}" showPageBreaks="1" fitToPage="1" hiddenRows="1">
      <selection activeCell="C6" sqref="C6"/>
      <pageMargins left="1.1811023622047245" right="0.39370078740157483" top="0.78740157480314965" bottom="0.78740157480314965" header="0.31496062992125984" footer="0.31496062992125984"/>
      <pageSetup paperSize="9" scale="61" fitToHeight="2" orientation="portrait" r:id="rId3"/>
      <headerFooter scaleWithDoc="0" alignWithMargins="0">
        <oddHeader>&amp;C&amp;P</oddHeader>
      </headerFooter>
    </customSheetView>
  </customSheetViews>
  <mergeCells count="1">
    <mergeCell ref="A2:E2"/>
  </mergeCells>
  <pageMargins left="1.1811023622047245" right="0.39370078740157483" top="0.78740157480314965" bottom="0.78740157480314965" header="0.31496062992125984" footer="0.31496062992125984"/>
  <pageSetup paperSize="9" scale="61" firstPageNumber="103" fitToHeight="2" orientation="portrait" useFirstPageNumber="1" r:id="rId4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2021-04-26T09:02:14Z</cp:lastPrinted>
  <dcterms:created xsi:type="dcterms:W3CDTF">2019-10-17T10:29:25Z</dcterms:created>
  <dcterms:modified xsi:type="dcterms:W3CDTF">2021-04-26T09:02:27Z</dcterms:modified>
</cp:coreProperties>
</file>